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WPI" sheetId="1" r:id="rId1"/>
    <sheet name="Grabów" sheetId="2" r:id="rId2"/>
    <sheet name="Wujówka" sheetId="3" r:id="rId3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B10" authorId="0">
      <text>
        <r>
          <rPr>
            <sz val="10"/>
            <rFont val="Arial"/>
            <family val="0"/>
          </rPr>
          <t>Albert Borowski:
Odjęto poz. 8.4 z Zestawienia rz. Fin.</t>
        </r>
      </text>
    </comment>
  </commentList>
</comments>
</file>

<file path=xl/sharedStrings.xml><?xml version="1.0" encoding="utf-8"?>
<sst xmlns="http://schemas.openxmlformats.org/spreadsheetml/2006/main" count="115" uniqueCount="115">
  <si>
    <t xml:space="preserve">Załącznik Nr 2  </t>
  </si>
  <si>
    <t xml:space="preserve">Rady Powiatu Wołomińskiego </t>
  </si>
  <si>
    <t xml:space="preserve">Nakłady na wieloletnie programy inwestycyjne w zakresie dróg realizowane z udziałem Programu SAPARD </t>
  </si>
  <si>
    <t>L.p.</t>
  </si>
  <si>
    <t>dz. rozdz.</t>
  </si>
  <si>
    <t>Nazwa zadania</t>
  </si>
  <si>
    <t>Okres Trwania</t>
  </si>
  <si>
    <t>Jednostka realizująca zadanie</t>
  </si>
  <si>
    <t>Warlotć koszton/sowa</t>
  </si>
  <si>
    <t>Przewidywane nakłady w latach</t>
  </si>
  <si>
    <t>Łączne nakłady w tym :</t>
  </si>
  <si>
    <t>Łączne nakłady w tym :</t>
  </si>
  <si>
    <t>Łączne nakłady w tym :</t>
  </si>
  <si>
    <t>Łączne nakłady w tym :</t>
  </si>
  <si>
    <t>Budżet Powiatu</t>
  </si>
  <si>
    <t>Inne źródła</t>
  </si>
  <si>
    <t>Do pozyskania (SAPARD)</t>
  </si>
  <si>
    <t>Budżet Powiatu</t>
  </si>
  <si>
    <t>Inne źródła</t>
  </si>
  <si>
    <t>Do pozyskania (SAPARD)</t>
  </si>
  <si>
    <t>Budżet Powiatu</t>
  </si>
  <si>
    <t>Inne źródła</t>
  </si>
  <si>
    <t>Do pozyskania (SAPARD)</t>
  </si>
  <si>
    <t>Budżet Powiatu</t>
  </si>
  <si>
    <t>Inne źródła</t>
  </si>
  <si>
    <t xml:space="preserve">Do pozyskania </t>
  </si>
  <si>
    <t>600 600 14</t>
  </si>
  <si>
    <t>Budowa drogi Sulejów - Wujówka - Strachówka</t>
  </si>
  <si>
    <t>Starostwo</t>
  </si>
  <si>
    <t>7.1</t>
  </si>
  <si>
    <t xml:space="preserve">I Etap, odcinek Wujówka - Strachówka </t>
  </si>
  <si>
    <t>Starostwo</t>
  </si>
  <si>
    <t>7.2</t>
  </si>
  <si>
    <t>II Etap, odcinek Sulejów - Wujówka</t>
  </si>
  <si>
    <t>Starostwo</t>
  </si>
  <si>
    <t>600 600 14</t>
  </si>
  <si>
    <t>Budowa drogi Miase- Kury - Sulejów</t>
  </si>
  <si>
    <t>Starostwo</t>
  </si>
  <si>
    <t>8.1</t>
  </si>
  <si>
    <t xml:space="preserve">I Etap, odcinek Miąse - Grabów </t>
  </si>
  <si>
    <t>Starostwo</t>
  </si>
  <si>
    <t>8.2</t>
  </si>
  <si>
    <t>II Etap, odcinek Grabów - Sulejów</t>
  </si>
  <si>
    <t>Starostwo</t>
  </si>
  <si>
    <t>Modernizacja drogi Miąse-Grabów</t>
  </si>
  <si>
    <t>Koszt</t>
  </si>
  <si>
    <t>Sapard</t>
  </si>
  <si>
    <t>% współ.</t>
  </si>
  <si>
    <t>Zestawienie rz. Fin - było</t>
  </si>
  <si>
    <t>Zestawienie rz. Fin - powinno być</t>
  </si>
  <si>
    <t>Budzet</t>
  </si>
  <si>
    <t>Sapard</t>
  </si>
  <si>
    <t>Suma</t>
  </si>
  <si>
    <t>%sapard</t>
  </si>
  <si>
    <t>Budzet</t>
  </si>
  <si>
    <t>Sapard</t>
  </si>
  <si>
    <t>Suma</t>
  </si>
  <si>
    <t>%sapard</t>
  </si>
  <si>
    <t>PODSUMOWANIE</t>
  </si>
  <si>
    <t>Budzet</t>
  </si>
  <si>
    <t>SAPARD</t>
  </si>
  <si>
    <t>SUMA</t>
  </si>
  <si>
    <t>powinno być I etap</t>
  </si>
  <si>
    <t>powinno być II etap</t>
  </si>
  <si>
    <t>Załącznik do WPI</t>
  </si>
  <si>
    <t>Budzet</t>
  </si>
  <si>
    <t>SAPARD</t>
  </si>
  <si>
    <t>inne</t>
  </si>
  <si>
    <t>Budzet</t>
  </si>
  <si>
    <t>SAPARD</t>
  </si>
  <si>
    <t>inne</t>
  </si>
  <si>
    <t>powinno być I etap</t>
  </si>
  <si>
    <t>powinno być II etap</t>
  </si>
  <si>
    <t>Zestawie rzeczowo - finansowe</t>
  </si>
  <si>
    <t>ilość</t>
  </si>
  <si>
    <t>Wartość</t>
  </si>
  <si>
    <t>ilość</t>
  </si>
  <si>
    <t>Wartość</t>
  </si>
  <si>
    <t>ilość</t>
  </si>
  <si>
    <t>Wartość</t>
  </si>
  <si>
    <t>koszt Jedn</t>
  </si>
  <si>
    <t>RAZEM</t>
  </si>
  <si>
    <t>Jest</t>
  </si>
  <si>
    <t>Powinno być</t>
  </si>
  <si>
    <t>Modernizacja drogi Wujówka - Strachówka</t>
  </si>
  <si>
    <t>Koszt</t>
  </si>
  <si>
    <t>Sapard</t>
  </si>
  <si>
    <t>% współ.</t>
  </si>
  <si>
    <t>Zestawienie rz. Fin - było</t>
  </si>
  <si>
    <t>Zestawienie rz. Fin - powinno być</t>
  </si>
  <si>
    <t>Budzet</t>
  </si>
  <si>
    <t>Sapard</t>
  </si>
  <si>
    <t>Suma</t>
  </si>
  <si>
    <t>%sapard</t>
  </si>
  <si>
    <t>Budzet</t>
  </si>
  <si>
    <t>Sapard</t>
  </si>
  <si>
    <t>Suma</t>
  </si>
  <si>
    <t>%sapard</t>
  </si>
  <si>
    <t>PODSUMOWANIE</t>
  </si>
  <si>
    <t>Budzet</t>
  </si>
  <si>
    <t>SAPARD</t>
  </si>
  <si>
    <t>SUMA</t>
  </si>
  <si>
    <t>powinno być I etap</t>
  </si>
  <si>
    <t>powinno być II etap</t>
  </si>
  <si>
    <t>Załącznik do WPI</t>
  </si>
  <si>
    <t>Budzet</t>
  </si>
  <si>
    <t>SAPARD</t>
  </si>
  <si>
    <t>inne</t>
  </si>
  <si>
    <t>Budzet</t>
  </si>
  <si>
    <t>SAPARD</t>
  </si>
  <si>
    <t>inne</t>
  </si>
  <si>
    <t>powinno być I etap</t>
  </si>
  <si>
    <t>powinno być II etap</t>
  </si>
  <si>
    <t>Do Uchwały Nr XIV-102/04</t>
  </si>
  <si>
    <t>z dnia 26 marca 2004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</si>
</sst>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9">
    <font>
      <sz val="10"/>
      <name val="Arial"/>
      <family val="0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9"/>
      <color indexed="8"/>
      <name val="Arial CE"/>
      <family val="2"/>
    </font>
    <font>
      <i/>
      <sz val="8"/>
      <color indexed="8"/>
      <name val="Arial CE"/>
      <family val="2"/>
    </font>
    <font>
      <sz val="8"/>
      <color indexed="8"/>
      <name val="Arial"/>
      <family val="2"/>
    </font>
    <font>
      <sz val="6"/>
      <color indexed="8"/>
      <name val="Arial CE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 CE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11"/>
      <name val="Arial CE"/>
      <family val="0"/>
    </font>
    <font>
      <b/>
      <sz val="10"/>
      <color indexed="11"/>
      <name val="MS Sans Serif"/>
      <family val="0"/>
    </font>
    <font>
      <b/>
      <sz val="9"/>
      <color indexed="11"/>
      <name val="Arial CE"/>
      <family val="2"/>
    </font>
    <font>
      <b/>
      <sz val="10"/>
      <color indexed="8"/>
      <name val="MS Sans Serif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Alignment="1">
      <alignment vertical="top"/>
    </xf>
    <xf numFmtId="0" fontId="2" fillId="0" borderId="0" xfId="0" applyAlignment="1">
      <alignment vertical="top"/>
    </xf>
    <xf numFmtId="0" fontId="3" fillId="0" borderId="0" xfId="0" applyAlignment="1">
      <alignment horizontal="left" vertical="top"/>
    </xf>
    <xf numFmtId="0" fontId="3" fillId="0" borderId="0" xfId="0" applyAlignment="1">
      <alignment vertical="top"/>
    </xf>
    <xf numFmtId="0" fontId="3" fillId="0" borderId="0" xfId="0" applyAlignment="1">
      <alignment horizontal="right" vertical="top"/>
    </xf>
    <xf numFmtId="0" fontId="5" fillId="0" borderId="0" xfId="0" applyAlignment="1">
      <alignment vertical="top"/>
    </xf>
    <xf numFmtId="0" fontId="3" fillId="0" borderId="1" xfId="0" applyAlignment="1">
      <alignment horizontal="center" vertical="center"/>
    </xf>
    <xf numFmtId="0" fontId="3" fillId="0" borderId="1" xfId="0" applyAlignment="1">
      <alignment horizontal="center" vertical="center" wrapText="1"/>
    </xf>
    <xf numFmtId="0" fontId="7" fillId="0" borderId="1" xfId="0" applyAlignment="1">
      <alignment horizontal="center" vertical="center" wrapText="1"/>
    </xf>
    <xf numFmtId="0" fontId="7" fillId="0" borderId="2" xfId="0" applyAlignment="1">
      <alignment horizontal="center" vertical="center" wrapText="1"/>
    </xf>
    <xf numFmtId="0" fontId="8" fillId="0" borderId="3" xfId="0" applyAlignment="1">
      <alignment horizontal="center" vertical="center"/>
    </xf>
    <xf numFmtId="0" fontId="8" fillId="0" borderId="4" xfId="0" applyAlignment="1">
      <alignment horizontal="center" vertical="center"/>
    </xf>
    <xf numFmtId="0" fontId="8" fillId="0" borderId="5" xfId="0" applyAlignment="1">
      <alignment horizontal="center" vertical="center"/>
    </xf>
    <xf numFmtId="3" fontId="9" fillId="0" borderId="1" xfId="0" applyAlignment="1">
      <alignment horizontal="right" vertical="top"/>
    </xf>
    <xf numFmtId="0" fontId="9" fillId="0" borderId="1" xfId="0" applyAlignment="1">
      <alignment horizontal="right" vertical="top"/>
    </xf>
    <xf numFmtId="49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3" fontId="9" fillId="0" borderId="2" xfId="0" applyAlignment="1">
      <alignment horizontal="right" vertical="top"/>
    </xf>
    <xf numFmtId="0" fontId="10" fillId="2" borderId="6" xfId="0" applyAlignment="1">
      <alignment horizontal="right" vertical="center"/>
    </xf>
    <xf numFmtId="0" fontId="10" fillId="2" borderId="1" xfId="0" applyAlignment="1">
      <alignment horizontal="center" vertical="center" wrapText="1"/>
    </xf>
    <xf numFmtId="0" fontId="10" fillId="2" borderId="1" xfId="0" applyAlignment="1">
      <alignment horizontal="right" vertical="center"/>
    </xf>
    <xf numFmtId="0" fontId="10" fillId="2" borderId="1" xfId="0" applyAlignment="1">
      <alignment horizontal="center" vertical="center"/>
    </xf>
    <xf numFmtId="3" fontId="10" fillId="2" borderId="1" xfId="0" applyAlignment="1">
      <alignment vertical="center"/>
    </xf>
    <xf numFmtId="3" fontId="10" fillId="2" borderId="1" xfId="0" applyAlignment="1">
      <alignment horizontal="right" vertical="top"/>
    </xf>
    <xf numFmtId="0" fontId="10" fillId="2" borderId="1" xfId="0" applyAlignment="1">
      <alignment horizontal="right" vertical="top"/>
    </xf>
    <xf numFmtId="3" fontId="10" fillId="2" borderId="2" xfId="0" applyAlignment="1">
      <alignment horizontal="right" vertical="top"/>
    </xf>
    <xf numFmtId="0" fontId="10" fillId="0" borderId="7" xfId="0" applyAlignment="1">
      <alignment horizontal="right" vertical="center"/>
    </xf>
    <xf numFmtId="0" fontId="10" fillId="0" borderId="8" xfId="0" applyAlignment="1">
      <alignment horizontal="center" vertical="center" wrapText="1"/>
    </xf>
    <xf numFmtId="0" fontId="10" fillId="0" borderId="8" xfId="0" applyAlignment="1">
      <alignment horizontal="right" vertical="center"/>
    </xf>
    <xf numFmtId="0" fontId="10" fillId="0" borderId="8" xfId="0" applyAlignment="1">
      <alignment horizontal="center" vertical="center"/>
    </xf>
    <xf numFmtId="3" fontId="10" fillId="0" borderId="8" xfId="0" applyAlignment="1">
      <alignment vertical="center"/>
    </xf>
    <xf numFmtId="3" fontId="10" fillId="0" borderId="8" xfId="0" applyAlignment="1">
      <alignment horizontal="right" vertical="top"/>
    </xf>
    <xf numFmtId="3" fontId="10" fillId="0" borderId="9" xfId="0" applyAlignment="1">
      <alignment horizontal="right" vertical="top"/>
    </xf>
    <xf numFmtId="0" fontId="5" fillId="0" borderId="1" xfId="0" applyAlignment="1">
      <alignment vertical="top"/>
    </xf>
    <xf numFmtId="0" fontId="10" fillId="2" borderId="6" xfId="0" applyAlignment="1">
      <alignment horizontal="right" vertical="top"/>
    </xf>
    <xf numFmtId="3" fontId="10" fillId="2" borderId="1" xfId="0" applyAlignment="1">
      <alignment horizontal="center" vertical="center" wrapText="1"/>
    </xf>
    <xf numFmtId="0" fontId="10" fillId="2" borderId="1" xfId="0" applyAlignment="1">
      <alignment horizontal="center" vertical="top"/>
    </xf>
    <xf numFmtId="4" fontId="11" fillId="0" borderId="0" xfId="0" applyAlignment="1">
      <alignment horizontal="center"/>
    </xf>
    <xf numFmtId="0" fontId="11" fillId="2" borderId="1" xfId="0" applyAlignment="1">
      <alignment vertical="top"/>
    </xf>
    <xf numFmtId="0" fontId="10" fillId="0" borderId="7" xfId="0" applyAlignment="1">
      <alignment horizontal="right" vertical="top"/>
    </xf>
    <xf numFmtId="3" fontId="10" fillId="0" borderId="8" xfId="0" applyAlignment="1">
      <alignment horizontal="center" vertical="center" wrapText="1"/>
    </xf>
    <xf numFmtId="0" fontId="10" fillId="0" borderId="8" xfId="0" applyAlignment="1">
      <alignment horizontal="center" vertical="top"/>
    </xf>
    <xf numFmtId="4" fontId="11" fillId="0" borderId="0" xfId="0" applyAlignment="1">
      <alignment/>
    </xf>
    <xf numFmtId="0" fontId="11" fillId="0" borderId="0" xfId="0" applyAlignment="1">
      <alignment vertical="top"/>
    </xf>
    <xf numFmtId="0" fontId="12" fillId="0" borderId="0" xfId="0" applyAlignment="1">
      <alignment/>
    </xf>
    <xf numFmtId="0" fontId="13" fillId="0" borderId="0" xfId="0" applyAlignment="1">
      <alignment vertical="top"/>
    </xf>
    <xf numFmtId="10" fontId="11" fillId="0" borderId="0" xfId="0" applyAlignment="1">
      <alignment/>
    </xf>
    <xf numFmtId="4" fontId="14" fillId="0" borderId="1" xfId="0" applyAlignment="1">
      <alignment horizontal="center" vertical="center"/>
    </xf>
    <xf numFmtId="4" fontId="14" fillId="0" borderId="0" xfId="0" applyAlignment="1">
      <alignment horizontal="center" vertical="center"/>
    </xf>
    <xf numFmtId="10" fontId="14" fillId="0" borderId="1" xfId="0" applyAlignment="1">
      <alignment horizontal="center" vertical="center"/>
    </xf>
    <xf numFmtId="10" fontId="14" fillId="0" borderId="0" xfId="0" applyAlignment="1">
      <alignment horizontal="center" vertical="center"/>
    </xf>
    <xf numFmtId="4" fontId="15" fillId="0" borderId="0" xfId="0" applyAlignment="1">
      <alignment vertical="top"/>
    </xf>
    <xf numFmtId="4" fontId="16" fillId="0" borderId="0" xfId="0" applyAlignment="1">
      <alignment/>
    </xf>
    <xf numFmtId="4" fontId="16" fillId="0" borderId="0" xfId="0" applyAlignment="1">
      <alignment vertical="top"/>
    </xf>
    <xf numFmtId="4" fontId="11" fillId="0" borderId="0" xfId="0" applyAlignment="1">
      <alignment vertical="top"/>
    </xf>
    <xf numFmtId="4" fontId="11" fillId="3" borderId="10" xfId="0" applyAlignment="1">
      <alignment horizontal="center" vertical="center"/>
    </xf>
    <xf numFmtId="4" fontId="11" fillId="3" borderId="11" xfId="0" applyAlignment="1">
      <alignment horizontal="center" vertical="center"/>
    </xf>
    <xf numFmtId="0" fontId="11" fillId="3" borderId="11" xfId="0" applyAlignment="1">
      <alignment horizontal="center" vertical="center"/>
    </xf>
    <xf numFmtId="0" fontId="5" fillId="3" borderId="12" xfId="0" applyAlignment="1">
      <alignment horizontal="center" vertical="center"/>
    </xf>
    <xf numFmtId="4" fontId="11" fillId="3" borderId="13" xfId="0" applyAlignment="1">
      <alignment horizontal="center" vertical="center"/>
    </xf>
    <xf numFmtId="4" fontId="11" fillId="0" borderId="6" xfId="0" applyAlignment="1">
      <alignment/>
    </xf>
    <xf numFmtId="4" fontId="11" fillId="0" borderId="1" xfId="0" applyAlignment="1">
      <alignment/>
    </xf>
    <xf numFmtId="10" fontId="11" fillId="0" borderId="2" xfId="0" applyAlignment="1">
      <alignment/>
    </xf>
    <xf numFmtId="4" fontId="11" fillId="0" borderId="14" xfId="0" applyAlignment="1">
      <alignment/>
    </xf>
    <xf numFmtId="0" fontId="11" fillId="0" borderId="1" xfId="0" applyAlignment="1">
      <alignment vertical="top"/>
    </xf>
    <xf numFmtId="0" fontId="11" fillId="0" borderId="2" xfId="0" applyAlignment="1">
      <alignment vertical="top"/>
    </xf>
    <xf numFmtId="4" fontId="11" fillId="0" borderId="15" xfId="0" applyAlignment="1">
      <alignment/>
    </xf>
    <xf numFmtId="4" fontId="11" fillId="4" borderId="6" xfId="0" applyAlignment="1">
      <alignment/>
    </xf>
    <xf numFmtId="4" fontId="11" fillId="2" borderId="1" xfId="0" applyAlignment="1">
      <alignment/>
    </xf>
    <xf numFmtId="4" fontId="11" fillId="4" borderId="14" xfId="0" applyAlignment="1">
      <alignment/>
    </xf>
    <xf numFmtId="4" fontId="11" fillId="2" borderId="1" xfId="0" applyAlignment="1">
      <alignment vertical="top"/>
    </xf>
    <xf numFmtId="4" fontId="11" fillId="5" borderId="2" xfId="0" applyAlignment="1">
      <alignment vertical="top"/>
    </xf>
    <xf numFmtId="4" fontId="11" fillId="0" borderId="16" xfId="0" applyAlignment="1">
      <alignment/>
    </xf>
    <xf numFmtId="4" fontId="11" fillId="0" borderId="7" xfId="0" applyAlignment="1">
      <alignment/>
    </xf>
    <xf numFmtId="4" fontId="11" fillId="0" borderId="8" xfId="0" applyAlignment="1">
      <alignment/>
    </xf>
    <xf numFmtId="10" fontId="11" fillId="0" borderId="9" xfId="0" applyAlignment="1">
      <alignment/>
    </xf>
    <xf numFmtId="4" fontId="11" fillId="0" borderId="17" xfId="0" applyAlignment="1">
      <alignment/>
    </xf>
    <xf numFmtId="0" fontId="11" fillId="0" borderId="8" xfId="0" applyAlignment="1">
      <alignment vertical="top"/>
    </xf>
    <xf numFmtId="0" fontId="11" fillId="0" borderId="9" xfId="0" applyAlignment="1">
      <alignment vertical="top"/>
    </xf>
    <xf numFmtId="0" fontId="13" fillId="0" borderId="0" xfId="0" applyAlignment="1">
      <alignment/>
    </xf>
    <xf numFmtId="0" fontId="11" fillId="0" borderId="18" xfId="0" applyAlignment="1">
      <alignment horizontal="center"/>
    </xf>
    <xf numFmtId="0" fontId="11" fillId="0" borderId="0" xfId="0" applyAlignment="1">
      <alignment horizontal="center"/>
    </xf>
    <xf numFmtId="4" fontId="11" fillId="0" borderId="19" xfId="0" applyAlignment="1">
      <alignment/>
    </xf>
    <xf numFmtId="3" fontId="9" fillId="0" borderId="20" xfId="0" applyAlignment="1">
      <alignment horizontal="center" vertical="top"/>
    </xf>
    <xf numFmtId="4" fontId="11" fillId="0" borderId="10" xfId="0" applyAlignment="1">
      <alignment horizontal="center"/>
    </xf>
    <xf numFmtId="4" fontId="11" fillId="0" borderId="11" xfId="0" applyAlignment="1">
      <alignment horizontal="center"/>
    </xf>
    <xf numFmtId="4" fontId="11" fillId="0" borderId="12" xfId="0" applyAlignment="1">
      <alignment horizontal="center"/>
    </xf>
    <xf numFmtId="4" fontId="11" fillId="0" borderId="21" xfId="0" applyAlignment="1">
      <alignment horizontal="center"/>
    </xf>
    <xf numFmtId="3" fontId="11" fillId="4" borderId="6" xfId="0" applyAlignment="1">
      <alignment/>
    </xf>
    <xf numFmtId="3" fontId="11" fillId="2" borderId="6" xfId="0" applyAlignment="1">
      <alignment/>
    </xf>
    <xf numFmtId="3" fontId="11" fillId="0" borderId="2" xfId="0" applyAlignment="1">
      <alignment/>
    </xf>
    <xf numFmtId="3" fontId="11" fillId="0" borderId="22" xfId="0" applyAlignment="1">
      <alignment/>
    </xf>
    <xf numFmtId="3" fontId="11" fillId="0" borderId="6" xfId="0" applyAlignment="1">
      <alignment/>
    </xf>
    <xf numFmtId="3" fontId="11" fillId="0" borderId="8" xfId="0" applyAlignment="1">
      <alignment/>
    </xf>
    <xf numFmtId="3" fontId="11" fillId="0" borderId="9" xfId="0" applyAlignment="1">
      <alignment/>
    </xf>
    <xf numFmtId="3" fontId="11" fillId="0" borderId="23" xfId="0" applyAlignment="1">
      <alignment/>
    </xf>
    <xf numFmtId="0" fontId="13" fillId="0" borderId="1" xfId="0" applyAlignment="1">
      <alignment vertical="top"/>
    </xf>
    <xf numFmtId="3" fontId="13" fillId="0" borderId="1" xfId="0" applyAlignment="1">
      <alignment vertical="top"/>
    </xf>
    <xf numFmtId="4" fontId="13" fillId="0" borderId="1" xfId="0" applyAlignment="1">
      <alignment vertical="top"/>
    </xf>
    <xf numFmtId="4" fontId="13" fillId="0" borderId="0" xfId="0" applyAlignment="1">
      <alignment vertical="top"/>
    </xf>
    <xf numFmtId="4" fontId="4" fillId="0" borderId="0" xfId="0" applyAlignment="1">
      <alignment horizontal="center" vertical="center"/>
    </xf>
    <xf numFmtId="4" fontId="5" fillId="0" borderId="0" xfId="0" applyAlignment="1">
      <alignment horizontal="center"/>
    </xf>
    <xf numFmtId="4" fontId="5" fillId="0" borderId="0" xfId="0" applyAlignment="1">
      <alignment/>
    </xf>
    <xf numFmtId="4" fontId="5" fillId="0" borderId="0" xfId="0" applyAlignment="1">
      <alignment vertical="top"/>
    </xf>
    <xf numFmtId="4" fontId="11" fillId="2" borderId="6" xfId="0" applyAlignment="1">
      <alignment/>
    </xf>
    <xf numFmtId="4" fontId="11" fillId="0" borderId="2" xfId="0" applyAlignment="1">
      <alignment/>
    </xf>
    <xf numFmtId="4" fontId="11" fillId="0" borderId="22" xfId="0" applyAlignment="1">
      <alignment/>
    </xf>
    <xf numFmtId="4" fontId="11" fillId="0" borderId="9" xfId="0" applyAlignment="1">
      <alignment/>
    </xf>
    <xf numFmtId="4" fontId="11" fillId="0" borderId="23" xfId="0" applyAlignment="1">
      <alignment/>
    </xf>
    <xf numFmtId="3" fontId="9" fillId="0" borderId="24" xfId="0" applyAlignment="1">
      <alignment horizontal="center" vertical="top"/>
    </xf>
    <xf numFmtId="3" fontId="9" fillId="0" borderId="11" xfId="0" applyAlignment="1">
      <alignment horizontal="center" vertical="top"/>
    </xf>
    <xf numFmtId="3" fontId="9" fillId="0" borderId="12" xfId="0" applyAlignment="1">
      <alignment horizontal="center" vertical="top"/>
    </xf>
    <xf numFmtId="0" fontId="9" fillId="0" borderId="25" xfId="0" applyAlignment="1">
      <alignment horizontal="center" vertical="center"/>
    </xf>
    <xf numFmtId="3" fontId="9" fillId="0" borderId="24" xfId="0" applyAlignment="1">
      <alignment horizontal="center" vertical="center" wrapText="1"/>
    </xf>
    <xf numFmtId="0" fontId="9" fillId="0" borderId="24" xfId="0" applyAlignment="1">
      <alignment horizontal="center" vertical="center"/>
    </xf>
    <xf numFmtId="3" fontId="9" fillId="0" borderId="24" xfId="0" applyAlignment="1">
      <alignment vertical="center"/>
    </xf>
    <xf numFmtId="0" fontId="9" fillId="0" borderId="11" xfId="0" applyAlignment="1">
      <alignment horizontal="center" vertical="center"/>
    </xf>
    <xf numFmtId="3" fontId="9" fillId="0" borderId="11" xfId="0" applyAlignment="1">
      <alignment vertical="center"/>
    </xf>
    <xf numFmtId="0" fontId="9" fillId="0" borderId="10" xfId="0" applyAlignment="1">
      <alignment horizontal="center" vertical="center"/>
    </xf>
    <xf numFmtId="3" fontId="9" fillId="0" borderId="11" xfId="0" applyAlignment="1">
      <alignment horizontal="center" vertical="center" wrapText="1"/>
    </xf>
    <xf numFmtId="0" fontId="3" fillId="0" borderId="1" xfId="0" applyAlignment="1">
      <alignment horizontal="center" vertical="center"/>
    </xf>
    <xf numFmtId="0" fontId="3" fillId="0" borderId="2" xfId="0" applyAlignment="1">
      <alignment horizontal="center" vertical="center"/>
    </xf>
    <xf numFmtId="0" fontId="4" fillId="0" borderId="0" xfId="0" applyAlignment="1">
      <alignment horizontal="center" vertical="top"/>
    </xf>
    <xf numFmtId="0" fontId="3" fillId="0" borderId="10" xfId="0" applyAlignment="1">
      <alignment horizontal="center" vertical="center"/>
    </xf>
    <xf numFmtId="0" fontId="6" fillId="0" borderId="11" xfId="0" applyAlignment="1">
      <alignment horizontal="center" vertical="center" textRotation="90" wrapText="1"/>
    </xf>
    <xf numFmtId="0" fontId="3" fillId="0" borderId="11" xfId="0" applyAlignment="1">
      <alignment horizontal="center" vertical="center"/>
    </xf>
    <xf numFmtId="0" fontId="3" fillId="0" borderId="11" xfId="0" applyAlignment="1">
      <alignment horizontal="center" vertical="center" textRotation="90" wrapText="1"/>
    </xf>
    <xf numFmtId="0" fontId="3" fillId="0" borderId="12" xfId="0" applyAlignment="1">
      <alignment horizontal="center" vertical="center"/>
    </xf>
    <xf numFmtId="0" fontId="17" fillId="0" borderId="1" xfId="0" applyAlignment="1">
      <alignment horizontal="center" vertical="top"/>
    </xf>
    <xf numFmtId="4" fontId="5" fillId="3" borderId="26" xfId="0" applyAlignment="1">
      <alignment horizontal="center" vertical="center"/>
    </xf>
    <xf numFmtId="4" fontId="11" fillId="3" borderId="12" xfId="0" applyAlignment="1">
      <alignment horizontal="center"/>
    </xf>
    <xf numFmtId="0" fontId="11" fillId="0" borderId="27" xfId="0" applyAlignment="1">
      <alignment horizontal="center"/>
    </xf>
    <xf numFmtId="0" fontId="11" fillId="0" borderId="28" xfId="0" applyAlignment="1">
      <alignment horizontal="center"/>
    </xf>
    <xf numFmtId="4" fontId="11" fillId="0" borderId="0" xfId="0" applyAlignment="1">
      <alignment horizontal="center"/>
    </xf>
    <xf numFmtId="3" fontId="5" fillId="0" borderId="29" xfId="0" applyAlignment="1">
      <alignment horizontal="center"/>
    </xf>
    <xf numFmtId="3" fontId="5" fillId="0" borderId="27" xfId="0" applyAlignment="1">
      <alignment horizontal="center"/>
    </xf>
    <xf numFmtId="4" fontId="11" fillId="3" borderId="30" xfId="0" applyAlignment="1">
      <alignment horizontal="center" vertical="center"/>
    </xf>
    <xf numFmtId="4" fontId="11" fillId="3" borderId="31" xfId="0" applyAlignment="1">
      <alignment horizontal="center" vertical="center"/>
    </xf>
    <xf numFmtId="4" fontId="11" fillId="3" borderId="27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CCFF"/>
      <rgbColor rgb="00CCFFCC"/>
      <rgbColor rgb="00FF0000"/>
      <rgbColor rgb="00FFCC99"/>
      <rgbColor rgb="00FFFF99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workbookViewId="0" topLeftCell="F1">
      <selection activeCell="M6" sqref="M6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37.57421875" style="0" customWidth="1"/>
    <col min="4" max="4" width="4.8515625" style="0" customWidth="1"/>
    <col min="5" max="6" width="9.57421875" style="0" customWidth="1"/>
    <col min="7" max="12" width="8.57421875" style="0" customWidth="1"/>
    <col min="13" max="14" width="8.421875" style="0" customWidth="1"/>
    <col min="15" max="17" width="8.57421875" style="0" customWidth="1"/>
    <col min="18" max="18" width="8.8515625" style="0" customWidth="1"/>
  </cols>
  <sheetData>
    <row r="1" spans="1:25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0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6" t="s">
        <v>113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2.7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 t="s">
        <v>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2.75">
      <c r="A5" s="4"/>
      <c r="B5" s="2"/>
      <c r="C5" s="2"/>
      <c r="D5" s="2"/>
      <c r="E5" s="2"/>
      <c r="F5" s="2"/>
      <c r="G5" s="2"/>
      <c r="H5" s="5"/>
      <c r="I5" s="5"/>
      <c r="J5" s="2"/>
      <c r="K5" s="5"/>
      <c r="L5" s="2"/>
      <c r="M5" s="17" t="s">
        <v>114</v>
      </c>
      <c r="N5" s="2"/>
      <c r="O5" s="5"/>
      <c r="P5" s="5"/>
      <c r="Q5" s="5"/>
      <c r="R5" s="5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2.75">
      <c r="A6" s="4"/>
      <c r="B6" s="2"/>
      <c r="C6" s="2"/>
      <c r="D6" s="2"/>
      <c r="E6" s="2"/>
      <c r="F6" s="2"/>
      <c r="G6" s="5"/>
      <c r="H6" s="5"/>
      <c r="I6" s="5"/>
      <c r="J6" s="5"/>
      <c r="K6" s="5"/>
      <c r="L6" s="5"/>
      <c r="M6" s="2"/>
      <c r="N6" s="5"/>
      <c r="O6" s="5"/>
      <c r="P6" s="5"/>
      <c r="Q6" s="5"/>
      <c r="R6" s="5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123" t="s">
        <v>2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="2" customFormat="1" ht="12.75"/>
    <row r="11" spans="1:256" ht="12.75">
      <c r="A11" s="124" t="s">
        <v>3</v>
      </c>
      <c r="B11" s="125" t="s">
        <v>4</v>
      </c>
      <c r="C11" s="126" t="s">
        <v>5</v>
      </c>
      <c r="D11" s="127" t="s">
        <v>6</v>
      </c>
      <c r="E11" s="127" t="s">
        <v>7</v>
      </c>
      <c r="F11" s="127" t="s">
        <v>8</v>
      </c>
      <c r="G11" s="128" t="s">
        <v>9</v>
      </c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124"/>
      <c r="B12" s="125"/>
      <c r="C12" s="126"/>
      <c r="D12" s="127"/>
      <c r="E12" s="127"/>
      <c r="F12" s="127"/>
      <c r="G12" s="121">
        <v>2003</v>
      </c>
      <c r="H12" s="121"/>
      <c r="I12" s="121"/>
      <c r="J12" s="121">
        <v>2004</v>
      </c>
      <c r="K12" s="121"/>
      <c r="L12" s="121"/>
      <c r="M12" s="121">
        <v>2005</v>
      </c>
      <c r="N12" s="121"/>
      <c r="O12" s="121"/>
      <c r="P12" s="122">
        <v>2006</v>
      </c>
      <c r="Q12" s="122"/>
      <c r="R12" s="12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124"/>
      <c r="B13" s="125"/>
      <c r="C13" s="126"/>
      <c r="D13" s="127"/>
      <c r="E13" s="127"/>
      <c r="F13" s="127"/>
      <c r="G13" s="121" t="s">
        <v>10</v>
      </c>
      <c r="H13" s="121"/>
      <c r="I13" s="121"/>
      <c r="J13" s="121" t="s">
        <v>11</v>
      </c>
      <c r="K13" s="121"/>
      <c r="L13" s="121"/>
      <c r="M13" s="121" t="s">
        <v>12</v>
      </c>
      <c r="N13" s="121"/>
      <c r="O13" s="121"/>
      <c r="P13" s="122" t="s">
        <v>13</v>
      </c>
      <c r="Q13" s="122"/>
      <c r="R13" s="12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45">
      <c r="A14" s="124"/>
      <c r="B14" s="125"/>
      <c r="C14" s="126"/>
      <c r="D14" s="127"/>
      <c r="E14" s="127"/>
      <c r="F14" s="127"/>
      <c r="G14" s="8" t="s">
        <v>14</v>
      </c>
      <c r="H14" s="7" t="s">
        <v>15</v>
      </c>
      <c r="I14" s="9" t="s">
        <v>16</v>
      </c>
      <c r="J14" s="8" t="s">
        <v>17</v>
      </c>
      <c r="K14" s="7" t="s">
        <v>18</v>
      </c>
      <c r="L14" s="9" t="s">
        <v>19</v>
      </c>
      <c r="M14" s="8" t="s">
        <v>20</v>
      </c>
      <c r="N14" s="7" t="s">
        <v>21</v>
      </c>
      <c r="O14" s="9" t="s">
        <v>22</v>
      </c>
      <c r="P14" s="8" t="s">
        <v>23</v>
      </c>
      <c r="Q14" s="7" t="s">
        <v>24</v>
      </c>
      <c r="R14" s="10" t="s">
        <v>25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2.75">
      <c r="A15" s="11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3">
        <v>18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2.75">
      <c r="A16" s="119">
        <v>7</v>
      </c>
      <c r="B16" s="120" t="s">
        <v>26</v>
      </c>
      <c r="C16" s="117" t="s">
        <v>27</v>
      </c>
      <c r="D16" s="117">
        <v>4</v>
      </c>
      <c r="E16" s="117" t="s">
        <v>28</v>
      </c>
      <c r="F16" s="118">
        <v>4100000</v>
      </c>
      <c r="G16" s="111">
        <v>87000</v>
      </c>
      <c r="H16" s="111"/>
      <c r="I16" s="111"/>
      <c r="J16" s="111">
        <f>SUM(J17:L17)</f>
        <v>713687</v>
      </c>
      <c r="K16" s="111"/>
      <c r="L16" s="111"/>
      <c r="M16" s="111">
        <f>SUM(M17:O17)</f>
        <v>718924</v>
      </c>
      <c r="N16" s="111"/>
      <c r="O16" s="111"/>
      <c r="P16" s="112">
        <f>SUM(P19:R19)</f>
        <v>500000</v>
      </c>
      <c r="Q16" s="112"/>
      <c r="R16" s="11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2.75">
      <c r="A17" s="119"/>
      <c r="B17" s="120"/>
      <c r="C17" s="117"/>
      <c r="D17" s="117"/>
      <c r="E17" s="117"/>
      <c r="F17" s="118"/>
      <c r="G17" s="14">
        <v>87000</v>
      </c>
      <c r="H17" s="14">
        <v>0</v>
      </c>
      <c r="I17" s="14">
        <v>0</v>
      </c>
      <c r="J17" s="14">
        <f>J18</f>
        <v>399838</v>
      </c>
      <c r="K17" s="15">
        <v>0</v>
      </c>
      <c r="L17" s="14">
        <f>L18</f>
        <v>313849</v>
      </c>
      <c r="M17" s="14">
        <f>M18</f>
        <v>402772</v>
      </c>
      <c r="N17" s="15">
        <v>0</v>
      </c>
      <c r="O17" s="14">
        <f>O18</f>
        <v>316152</v>
      </c>
      <c r="P17" s="14">
        <v>500000</v>
      </c>
      <c r="Q17" s="14">
        <v>0</v>
      </c>
      <c r="R17" s="18">
        <v>0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2.75" customHeight="1">
      <c r="A18" s="19" t="s">
        <v>29</v>
      </c>
      <c r="B18" s="20"/>
      <c r="C18" s="21" t="s">
        <v>30</v>
      </c>
      <c r="D18" s="22">
        <v>3</v>
      </c>
      <c r="E18" s="22" t="s">
        <v>31</v>
      </c>
      <c r="F18" s="23">
        <f>SUM(G18:R18)</f>
        <v>1484611</v>
      </c>
      <c r="G18" s="24">
        <v>52000</v>
      </c>
      <c r="H18" s="24">
        <f>H17</f>
        <v>0</v>
      </c>
      <c r="I18" s="24">
        <f>H17</f>
        <v>0</v>
      </c>
      <c r="J18" s="24">
        <f>Wujówka!B22</f>
        <v>399838</v>
      </c>
      <c r="K18" s="25">
        <v>0</v>
      </c>
      <c r="L18" s="24">
        <f>Wujówka!C22</f>
        <v>313849</v>
      </c>
      <c r="M18" s="24">
        <f>Wujówka!F22</f>
        <v>402772</v>
      </c>
      <c r="N18" s="25">
        <v>0</v>
      </c>
      <c r="O18" s="24">
        <f>Wujówka!G22</f>
        <v>316152</v>
      </c>
      <c r="P18" s="24">
        <v>0</v>
      </c>
      <c r="Q18" s="24">
        <v>0</v>
      </c>
      <c r="R18" s="26">
        <v>0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2.75" customHeight="1">
      <c r="A19" s="27" t="s">
        <v>32</v>
      </c>
      <c r="B19" s="28"/>
      <c r="C19" s="29" t="s">
        <v>33</v>
      </c>
      <c r="D19" s="30">
        <v>4</v>
      </c>
      <c r="E19" s="30" t="s">
        <v>34</v>
      </c>
      <c r="F19" s="31">
        <f>F16-F18</f>
        <v>2615389</v>
      </c>
      <c r="G19" s="32">
        <f>G17-G18</f>
        <v>35000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f>P17</f>
        <v>500000</v>
      </c>
      <c r="Q19" s="32">
        <v>0</v>
      </c>
      <c r="R19" s="33">
        <f>F25</f>
        <v>0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2.75">
      <c r="A20" s="113">
        <v>8</v>
      </c>
      <c r="B20" s="114" t="s">
        <v>35</v>
      </c>
      <c r="C20" s="115" t="s">
        <v>36</v>
      </c>
      <c r="D20" s="115">
        <v>4</v>
      </c>
      <c r="E20" s="115" t="s">
        <v>37</v>
      </c>
      <c r="F20" s="116">
        <v>4300000</v>
      </c>
      <c r="G20" s="110">
        <v>30000</v>
      </c>
      <c r="H20" s="110"/>
      <c r="I20" s="110"/>
      <c r="J20" s="110">
        <f>SUM(J21:L21)</f>
        <v>581001</v>
      </c>
      <c r="K20" s="110"/>
      <c r="L20" s="110"/>
      <c r="M20" s="110">
        <f>SUM(M21:O21)</f>
        <v>715230</v>
      </c>
      <c r="N20" s="110"/>
      <c r="O20" s="110"/>
      <c r="P20" s="84">
        <f>SUM(P21:R21)</f>
        <v>500000</v>
      </c>
      <c r="Q20" s="84"/>
      <c r="R20" s="84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2.75">
      <c r="A21" s="113"/>
      <c r="B21" s="114"/>
      <c r="C21" s="115"/>
      <c r="D21" s="115"/>
      <c r="E21" s="115"/>
      <c r="F21" s="116"/>
      <c r="G21" s="14">
        <v>30000</v>
      </c>
      <c r="H21" s="14">
        <v>0</v>
      </c>
      <c r="I21" s="14">
        <v>0</v>
      </c>
      <c r="J21" s="14">
        <f>J22</f>
        <v>298620</v>
      </c>
      <c r="K21" s="34">
        <v>0</v>
      </c>
      <c r="L21" s="14">
        <f>L22</f>
        <v>282381</v>
      </c>
      <c r="M21" s="14">
        <f>M22</f>
        <v>367610</v>
      </c>
      <c r="N21" s="34">
        <v>0</v>
      </c>
      <c r="O21" s="14">
        <f>O22</f>
        <v>347620</v>
      </c>
      <c r="P21" s="14">
        <v>500000</v>
      </c>
      <c r="Q21" s="14">
        <v>0</v>
      </c>
      <c r="R21" s="18">
        <f>R23</f>
        <v>0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2.75" customHeight="1">
      <c r="A22" s="35" t="s">
        <v>38</v>
      </c>
      <c r="B22" s="36"/>
      <c r="C22" s="21" t="s">
        <v>39</v>
      </c>
      <c r="D22" s="37">
        <v>3</v>
      </c>
      <c r="E22" s="22" t="s">
        <v>40</v>
      </c>
      <c r="F22" s="23">
        <f>SUM(G22:R22)</f>
        <v>1317231</v>
      </c>
      <c r="G22" s="24">
        <v>21000</v>
      </c>
      <c r="H22" s="24">
        <v>0</v>
      </c>
      <c r="I22" s="24">
        <v>0</v>
      </c>
      <c r="J22" s="24">
        <f>Grabów!B22</f>
        <v>298620</v>
      </c>
      <c r="K22" s="39">
        <v>0</v>
      </c>
      <c r="L22" s="24">
        <f>Grabów!C22</f>
        <v>282381</v>
      </c>
      <c r="M22" s="24">
        <f>Grabów!F22</f>
        <v>367610</v>
      </c>
      <c r="N22" s="39">
        <v>0</v>
      </c>
      <c r="O22" s="24">
        <f>Grabów!G22</f>
        <v>347620</v>
      </c>
      <c r="P22" s="24">
        <v>0</v>
      </c>
      <c r="Q22" s="24">
        <v>0</v>
      </c>
      <c r="R22" s="26">
        <v>0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2.75" customHeight="1">
      <c r="A23" s="40" t="s">
        <v>41</v>
      </c>
      <c r="B23" s="41"/>
      <c r="C23" s="29" t="s">
        <v>42</v>
      </c>
      <c r="D23" s="42">
        <v>4</v>
      </c>
      <c r="E23" s="30" t="s">
        <v>43</v>
      </c>
      <c r="F23" s="31">
        <f>F20-F22</f>
        <v>2982769</v>
      </c>
      <c r="G23" s="32">
        <f>G21-G22</f>
        <v>9000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f>P21</f>
        <v>500000</v>
      </c>
      <c r="Q23" s="32">
        <v>0</v>
      </c>
      <c r="R23" s="33">
        <v>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</sheetData>
  <mergeCells count="36">
    <mergeCell ref="A8:R8"/>
    <mergeCell ref="A11:A14"/>
    <mergeCell ref="B11:B14"/>
    <mergeCell ref="C11:C14"/>
    <mergeCell ref="D11:D14"/>
    <mergeCell ref="E11:E14"/>
    <mergeCell ref="F11:F14"/>
    <mergeCell ref="G11:R11"/>
    <mergeCell ref="G12:I12"/>
    <mergeCell ref="J12:L12"/>
    <mergeCell ref="M12:O12"/>
    <mergeCell ref="P12:R12"/>
    <mergeCell ref="G13:I13"/>
    <mergeCell ref="J13:L13"/>
    <mergeCell ref="M13:O13"/>
    <mergeCell ref="P13:R13"/>
    <mergeCell ref="A16:A17"/>
    <mergeCell ref="B16:B17"/>
    <mergeCell ref="C16:C17"/>
    <mergeCell ref="D16:D17"/>
    <mergeCell ref="E16:E17"/>
    <mergeCell ref="F16:F17"/>
    <mergeCell ref="G16:I16"/>
    <mergeCell ref="J16:L16"/>
    <mergeCell ref="E20:E21"/>
    <mergeCell ref="F20:F21"/>
    <mergeCell ref="G20:I20"/>
    <mergeCell ref="J20:L20"/>
    <mergeCell ref="A20:A21"/>
    <mergeCell ref="B20:B21"/>
    <mergeCell ref="C20:C21"/>
    <mergeCell ref="D20:D21"/>
    <mergeCell ref="M20:O20"/>
    <mergeCell ref="P20:R20"/>
    <mergeCell ref="M16:O16"/>
    <mergeCell ref="P16:R16"/>
  </mergeCells>
  <printOptions/>
  <pageMargins left="0.25" right="0.45972222222222225" top="0.7875" bottom="0.7875" header="0.5" footer="0.5"/>
  <pageSetup cellComments="asDisplayed" horizontalDpi="300" verticalDpi="3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workbookViewId="0" topLeftCell="A2">
      <selection activeCell="L31" sqref="L31"/>
    </sheetView>
  </sheetViews>
  <sheetFormatPr defaultColWidth="9.140625" defaultRowHeight="12.75"/>
  <cols>
    <col min="1" max="1" width="26.00390625" style="0" customWidth="1"/>
    <col min="2" max="2" width="11.7109375" style="0" customWidth="1"/>
    <col min="3" max="5" width="10.00390625" style="0" customWidth="1"/>
    <col min="6" max="6" width="11.57421875" style="0" customWidth="1"/>
    <col min="7" max="9" width="10.00390625" style="0" customWidth="1"/>
    <col min="10" max="10" width="11.28125" style="0" customWidth="1"/>
    <col min="11" max="11" width="10.00390625" style="0" customWidth="1"/>
    <col min="12" max="12" width="11.57421875" style="0" customWidth="1"/>
  </cols>
  <sheetData>
    <row r="1" spans="1:256" ht="12.75">
      <c r="A1" s="43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1:256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ht="12.75">
      <c r="A3" s="43"/>
      <c r="B3" s="46"/>
      <c r="C3" s="46"/>
      <c r="D3" s="46"/>
      <c r="E3" s="46"/>
      <c r="F3" s="46"/>
      <c r="G3" s="43"/>
      <c r="H3" s="43"/>
      <c r="I3" s="43"/>
      <c r="J3" s="43"/>
      <c r="K3" s="44"/>
      <c r="L3" s="44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256" ht="12.75">
      <c r="A4" s="46"/>
      <c r="B4" s="46"/>
      <c r="C4" s="46"/>
      <c r="D4" s="46"/>
      <c r="E4" s="46"/>
      <c r="F4" s="46"/>
      <c r="G4" s="43"/>
      <c r="H4" s="43"/>
      <c r="I4" s="43"/>
      <c r="J4" s="43"/>
      <c r="K4" s="44"/>
      <c r="L4" s="44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</row>
    <row r="5" spans="1:256" ht="12.75">
      <c r="A5" s="43"/>
      <c r="B5" s="46"/>
      <c r="C5" s="43"/>
      <c r="D5" s="43"/>
      <c r="E5" s="43"/>
      <c r="F5" s="43"/>
      <c r="G5" s="43"/>
      <c r="H5" s="43"/>
      <c r="I5" s="43"/>
      <c r="J5" s="43"/>
      <c r="K5" s="44"/>
      <c r="L5" s="44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1:256" ht="12.75">
      <c r="A6" s="43"/>
      <c r="B6" s="43"/>
      <c r="C6" s="43"/>
      <c r="D6" s="47"/>
      <c r="E6" s="47"/>
      <c r="F6" s="134"/>
      <c r="G6" s="134"/>
      <c r="H6" s="43"/>
      <c r="I6" s="43"/>
      <c r="J6" s="43"/>
      <c r="K6" s="44"/>
      <c r="L6" s="44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256" ht="12.75">
      <c r="A7" s="43"/>
      <c r="B7" s="48" t="s">
        <v>45</v>
      </c>
      <c r="C7" s="48" t="s">
        <v>46</v>
      </c>
      <c r="D7" s="48" t="s">
        <v>47</v>
      </c>
      <c r="E7" s="49"/>
      <c r="F7" s="46"/>
      <c r="G7" s="43"/>
      <c r="H7" s="43"/>
      <c r="I7" s="43"/>
      <c r="J7" s="43"/>
      <c r="K7" s="44"/>
      <c r="L7" s="44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ht="12.75">
      <c r="A8" s="46"/>
      <c r="B8" s="48">
        <v>1296228.94</v>
      </c>
      <c r="C8" s="48">
        <v>630000</v>
      </c>
      <c r="D8" s="50">
        <f>C8/B8</f>
        <v>0.48602525414993436</v>
      </c>
      <c r="E8" s="51"/>
      <c r="F8" s="46"/>
      <c r="G8" s="43"/>
      <c r="H8" s="43"/>
      <c r="I8" s="43"/>
      <c r="J8" s="43"/>
      <c r="K8" s="44"/>
      <c r="L8" s="44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ht="12.75">
      <c r="A9" s="43" t="s">
        <v>48</v>
      </c>
      <c r="B9" s="49">
        <v>599145.97</v>
      </c>
      <c r="C9" s="49">
        <f>B9-B10</f>
        <v>18145.969999999972</v>
      </c>
      <c r="D9" s="49"/>
      <c r="E9" s="49"/>
      <c r="F9" s="52">
        <v>697082.97</v>
      </c>
      <c r="G9" s="53">
        <f>F9-F10</f>
        <v>-18145.969999999972</v>
      </c>
      <c r="H9" s="53"/>
      <c r="I9" s="53"/>
      <c r="J9" s="54">
        <f>SUM(B9,F9)</f>
        <v>1296228.94</v>
      </c>
      <c r="K9" s="55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</row>
    <row r="10" spans="1:256" ht="12.75">
      <c r="A10" s="43" t="s">
        <v>49</v>
      </c>
      <c r="B10" s="38">
        <v>581000</v>
      </c>
      <c r="C10" s="38"/>
      <c r="D10" s="38"/>
      <c r="E10" s="38"/>
      <c r="F10" s="38">
        <f>B8-B10</f>
        <v>715228.94</v>
      </c>
      <c r="G10" s="43"/>
      <c r="H10" s="55"/>
      <c r="I10" s="55"/>
      <c r="J10" s="55">
        <f>SUM(B10,F10)</f>
        <v>1296228.94</v>
      </c>
      <c r="K10" s="55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ht="12.75">
      <c r="A11" s="43"/>
      <c r="B11" s="135">
        <v>2004</v>
      </c>
      <c r="C11" s="135"/>
      <c r="D11" s="135"/>
      <c r="E11" s="135"/>
      <c r="F11" s="136">
        <v>2005</v>
      </c>
      <c r="G11" s="136"/>
      <c r="H11" s="136"/>
      <c r="I11" s="136"/>
      <c r="J11" s="43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</row>
    <row r="12" spans="1:256" ht="18" customHeight="1">
      <c r="A12" s="43"/>
      <c r="B12" s="137"/>
      <c r="C12" s="137"/>
      <c r="D12" s="46"/>
      <c r="E12" s="46"/>
      <c r="F12" s="138"/>
      <c r="G12" s="138"/>
      <c r="H12" s="46"/>
      <c r="I12" s="46"/>
      <c r="J12" s="46"/>
      <c r="K12" s="46"/>
      <c r="L12" s="46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256" ht="18" customHeight="1">
      <c r="A13" s="43"/>
      <c r="B13" s="56" t="s">
        <v>50</v>
      </c>
      <c r="C13" s="57" t="s">
        <v>51</v>
      </c>
      <c r="D13" s="58" t="s">
        <v>52</v>
      </c>
      <c r="E13" s="59" t="s">
        <v>53</v>
      </c>
      <c r="F13" s="60" t="s">
        <v>54</v>
      </c>
      <c r="G13" s="57" t="s">
        <v>55</v>
      </c>
      <c r="H13" s="57" t="s">
        <v>56</v>
      </c>
      <c r="I13" s="59" t="s">
        <v>57</v>
      </c>
      <c r="J13" s="130" t="s">
        <v>58</v>
      </c>
      <c r="K13" s="130"/>
      <c r="L13" s="130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1:256" ht="12.75">
      <c r="A14" s="43"/>
      <c r="B14" s="61">
        <v>300000</v>
      </c>
      <c r="C14" s="62">
        <v>300000</v>
      </c>
      <c r="D14" s="62">
        <f>SUM(B14:C14)</f>
        <v>600000</v>
      </c>
      <c r="E14" s="63">
        <f>C14/D14</f>
        <v>0.5</v>
      </c>
      <c r="F14" s="64">
        <v>500000</v>
      </c>
      <c r="G14" s="62">
        <v>330000</v>
      </c>
      <c r="H14" s="62">
        <f>SUM(F14:G14)</f>
        <v>830000</v>
      </c>
      <c r="I14" s="63">
        <f>G14/H14</f>
        <v>0.39759036144578314</v>
      </c>
      <c r="J14" s="64" t="s">
        <v>59</v>
      </c>
      <c r="K14" s="65" t="s">
        <v>60</v>
      </c>
      <c r="L14" s="66" t="s">
        <v>61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</row>
    <row r="15" spans="1:256" ht="12.75">
      <c r="A15" s="67" t="s">
        <v>62</v>
      </c>
      <c r="B15" s="68">
        <f>B10*(1-D8)</f>
        <v>298619.32733888814</v>
      </c>
      <c r="C15" s="69">
        <f>B10*D8</f>
        <v>282380.67266111186</v>
      </c>
      <c r="D15" s="62">
        <f>SUM(B15:C15)</f>
        <v>581000</v>
      </c>
      <c r="E15" s="63">
        <f>C15/D15</f>
        <v>0.48602525414993436</v>
      </c>
      <c r="F15" s="70">
        <f>F10*(1-D8)</f>
        <v>367609.6126611118</v>
      </c>
      <c r="G15" s="69">
        <f>F10*D8</f>
        <v>347619.32733888814</v>
      </c>
      <c r="H15" s="62">
        <f>SUM(F15:G15)</f>
        <v>715228.94</v>
      </c>
      <c r="I15" s="63">
        <f>G15/H15</f>
        <v>0.48602525414993436</v>
      </c>
      <c r="J15" s="70">
        <f>SUM(B15,F15)</f>
        <v>666228.94</v>
      </c>
      <c r="K15" s="71">
        <f>SUM(C15,G15)</f>
        <v>630000</v>
      </c>
      <c r="L15" s="72">
        <f>SUM(J15:K15)</f>
        <v>1296228.94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</row>
    <row r="16" spans="1:256" ht="12.75">
      <c r="A16" s="73" t="s">
        <v>63</v>
      </c>
      <c r="B16" s="74">
        <f>B14-B15</f>
        <v>1380.6726611118647</v>
      </c>
      <c r="C16" s="75">
        <v>0</v>
      </c>
      <c r="D16" s="75"/>
      <c r="E16" s="76"/>
      <c r="F16" s="77">
        <f>F14-F15</f>
        <v>132390.3873388882</v>
      </c>
      <c r="G16" s="75">
        <v>0</v>
      </c>
      <c r="H16" s="75"/>
      <c r="I16" s="76"/>
      <c r="J16" s="77"/>
      <c r="K16" s="78"/>
      <c r="L16" s="79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1:256" ht="12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ht="12.75">
      <c r="A18" s="46"/>
      <c r="B18" s="46"/>
      <c r="C18" s="46"/>
      <c r="D18" s="46"/>
      <c r="E18" s="46"/>
      <c r="F18" s="46"/>
      <c r="G18" s="46"/>
      <c r="H18" s="46"/>
      <c r="I18" s="46"/>
      <c r="J18" s="43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1:256" ht="12.75">
      <c r="A19" s="43"/>
      <c r="B19" s="131" t="s">
        <v>64</v>
      </c>
      <c r="C19" s="131"/>
      <c r="D19" s="131"/>
      <c r="E19" s="131"/>
      <c r="F19" s="131"/>
      <c r="G19" s="131"/>
      <c r="H19" s="131"/>
      <c r="I19" s="80"/>
      <c r="J19" s="43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1:256" ht="12.75">
      <c r="A20" s="46"/>
      <c r="B20" s="132">
        <v>2004</v>
      </c>
      <c r="C20" s="132"/>
      <c r="D20" s="132"/>
      <c r="E20" s="81"/>
      <c r="F20" s="133">
        <v>2005</v>
      </c>
      <c r="G20" s="133"/>
      <c r="H20" s="133"/>
      <c r="I20" s="82"/>
      <c r="J20" s="43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1:256" ht="12.75">
      <c r="A21" s="83"/>
      <c r="B21" s="85" t="s">
        <v>65</v>
      </c>
      <c r="C21" s="86" t="s">
        <v>66</v>
      </c>
      <c r="D21" s="87" t="s">
        <v>67</v>
      </c>
      <c r="E21" s="88"/>
      <c r="F21" s="85" t="s">
        <v>68</v>
      </c>
      <c r="G21" s="86" t="s">
        <v>69</v>
      </c>
      <c r="H21" s="87" t="s">
        <v>70</v>
      </c>
      <c r="I21" s="38"/>
      <c r="J21" s="43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1:256" ht="12.75">
      <c r="A22" s="83" t="s">
        <v>71</v>
      </c>
      <c r="B22" s="89">
        <f>CEILING(B15,1)</f>
        <v>298620</v>
      </c>
      <c r="C22" s="90">
        <f>CEILING(C15,1)</f>
        <v>282381</v>
      </c>
      <c r="D22" s="91">
        <v>0</v>
      </c>
      <c r="E22" s="92"/>
      <c r="F22" s="89">
        <f>CEILING(F15,1)</f>
        <v>367610</v>
      </c>
      <c r="G22" s="90">
        <f>CEILING(G15,1)</f>
        <v>347620</v>
      </c>
      <c r="H22" s="91">
        <v>0</v>
      </c>
      <c r="I22" s="43"/>
      <c r="J22" s="43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</row>
    <row r="23" spans="1:256" ht="12.75">
      <c r="A23" s="73" t="s">
        <v>72</v>
      </c>
      <c r="B23" s="93">
        <f>CEILING(B16,1)</f>
        <v>1381</v>
      </c>
      <c r="C23" s="94">
        <v>0</v>
      </c>
      <c r="D23" s="95">
        <f>D14-B22-B23-C22</f>
        <v>17618</v>
      </c>
      <c r="E23" s="96"/>
      <c r="F23" s="93">
        <f>CEILING(F16,1)</f>
        <v>132391</v>
      </c>
      <c r="G23" s="94">
        <f>G16</f>
        <v>0</v>
      </c>
      <c r="H23" s="95">
        <v>0</v>
      </c>
      <c r="I23" s="43"/>
      <c r="J23" s="43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</row>
    <row r="24" spans="1:256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1:256" ht="12.75">
      <c r="A25" s="44"/>
      <c r="B25" s="44" t="s">
        <v>73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</row>
    <row r="26" spans="1:256" ht="12.75">
      <c r="A26" s="46"/>
      <c r="B26" s="46" t="s">
        <v>74</v>
      </c>
      <c r="C26" s="46" t="s">
        <v>75</v>
      </c>
      <c r="D26" s="46" t="s">
        <v>76</v>
      </c>
      <c r="E26" s="46" t="s">
        <v>77</v>
      </c>
      <c r="F26" s="46" t="s">
        <v>78</v>
      </c>
      <c r="G26" s="46" t="s">
        <v>79</v>
      </c>
      <c r="H26" s="46" t="s">
        <v>80</v>
      </c>
      <c r="I26" s="46"/>
      <c r="J26" s="46"/>
      <c r="K26" s="46"/>
      <c r="L26" s="46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</row>
    <row r="27" spans="1:256" ht="12.75">
      <c r="A27" s="46"/>
      <c r="B27" s="129">
        <v>2004</v>
      </c>
      <c r="C27" s="129"/>
      <c r="D27" s="129">
        <v>2005</v>
      </c>
      <c r="E27" s="129"/>
      <c r="F27" s="129" t="s">
        <v>81</v>
      </c>
      <c r="G27" s="129"/>
      <c r="H27" s="46"/>
      <c r="I27" s="46"/>
      <c r="J27" s="46"/>
      <c r="K27" s="46"/>
      <c r="L27" s="46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</row>
    <row r="28" spans="1:256" ht="12.75">
      <c r="A28" s="97" t="s">
        <v>82</v>
      </c>
      <c r="B28" s="98">
        <v>8241</v>
      </c>
      <c r="C28" s="99">
        <v>455277.05</v>
      </c>
      <c r="D28" s="98">
        <v>7143</v>
      </c>
      <c r="E28" s="99">
        <v>362381.37</v>
      </c>
      <c r="F28" s="98">
        <f>SUM(B28,D28)</f>
        <v>15384</v>
      </c>
      <c r="G28" s="99">
        <f>SUM(C28,E28)</f>
        <v>817658.4199999999</v>
      </c>
      <c r="H28" s="46">
        <f>G28/F28</f>
        <v>53.149923296931874</v>
      </c>
      <c r="I28" s="46">
        <f>C9/H28</f>
        <v>341.41102892329974</v>
      </c>
      <c r="J28" s="46">
        <f>CEILING(I28,1)</f>
        <v>342</v>
      </c>
      <c r="K28" s="46"/>
      <c r="L28" s="46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</row>
    <row r="29" spans="1:256" ht="12.75">
      <c r="A29" s="97" t="s">
        <v>83</v>
      </c>
      <c r="B29" s="98">
        <f>C29/H28</f>
        <v>8224.491267050122</v>
      </c>
      <c r="C29" s="99">
        <f>C28-C9</f>
        <v>437131.08</v>
      </c>
      <c r="D29" s="98">
        <f>E29/H28</f>
        <v>7159.508732949879</v>
      </c>
      <c r="E29" s="99">
        <f>E28+C9</f>
        <v>380527.33999999997</v>
      </c>
      <c r="F29" s="98">
        <f>SUM(B29,D29)</f>
        <v>15384</v>
      </c>
      <c r="G29" s="99">
        <f>SUM(C29,E29)</f>
        <v>817658.4199999999</v>
      </c>
      <c r="H29" s="46"/>
      <c r="I29" s="46"/>
      <c r="J29" s="46">
        <f>C28/B28</f>
        <v>55.245364640213566</v>
      </c>
      <c r="K29" s="46"/>
      <c r="L29" s="46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</row>
    <row r="30" spans="1:256" ht="12.75">
      <c r="A30" s="46"/>
      <c r="B30" s="100">
        <f>B28-B29</f>
        <v>16.508732949878322</v>
      </c>
      <c r="C30" s="100">
        <f>C28-C29</f>
        <v>18145.969999999972</v>
      </c>
      <c r="D30" s="100">
        <f>D28-D29</f>
        <v>-16.50873294987923</v>
      </c>
      <c r="E30" s="100">
        <f>E28-E29</f>
        <v>-18145.969999999972</v>
      </c>
      <c r="F30" s="46"/>
      <c r="G30" s="46"/>
      <c r="H30" s="46"/>
      <c r="I30" s="46"/>
      <c r="J30" s="46">
        <f>E28/D28</f>
        <v>50.73237715245695</v>
      </c>
      <c r="K30" s="46"/>
      <c r="L30" s="46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</sheetData>
  <mergeCells count="12">
    <mergeCell ref="F6:G6"/>
    <mergeCell ref="B11:E11"/>
    <mergeCell ref="F11:I11"/>
    <mergeCell ref="B12:C12"/>
    <mergeCell ref="F12:G12"/>
    <mergeCell ref="B27:C27"/>
    <mergeCell ref="D27:E27"/>
    <mergeCell ref="F27:G27"/>
    <mergeCell ref="J13:L13"/>
    <mergeCell ref="B19:H19"/>
    <mergeCell ref="B20:D20"/>
    <mergeCell ref="F20:H20"/>
  </mergeCells>
  <printOptions/>
  <pageMargins left="0.7875" right="0.7875" top="0.7875" bottom="0.7875" header="0.5" footer="0.5"/>
  <pageSetup cellComments="asDisplayed"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"/>
  <sheetViews>
    <sheetView workbookViewId="0" topLeftCell="A1">
      <selection activeCell="C28" sqref="C28"/>
    </sheetView>
  </sheetViews>
  <sheetFormatPr defaultColWidth="9.140625" defaultRowHeight="12.75"/>
  <cols>
    <col min="1" max="1" width="26.00390625" style="0" customWidth="1"/>
    <col min="2" max="2" width="11.7109375" style="0" customWidth="1"/>
    <col min="3" max="5" width="10.00390625" style="0" customWidth="1"/>
    <col min="6" max="6" width="11.57421875" style="0" customWidth="1"/>
    <col min="7" max="7" width="10.421875" style="0" customWidth="1"/>
    <col min="8" max="9" width="10.00390625" style="0" customWidth="1"/>
    <col min="10" max="10" width="11.28125" style="0" customWidth="1"/>
    <col min="11" max="11" width="10.00390625" style="0" customWidth="1"/>
    <col min="12" max="12" width="11.57421875" style="0" customWidth="1"/>
  </cols>
  <sheetData>
    <row r="1" spans="1:256" ht="12.75">
      <c r="A1" s="43" t="s">
        <v>84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1:256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ht="12.75">
      <c r="A3" s="43"/>
      <c r="B3" s="46"/>
      <c r="C3" s="46"/>
      <c r="D3" s="46"/>
      <c r="E3" s="46"/>
      <c r="F3" s="46"/>
      <c r="G3" s="43"/>
      <c r="H3" s="43"/>
      <c r="I3" s="43"/>
      <c r="J3" s="43"/>
      <c r="K3" s="44"/>
      <c r="L3" s="44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256" ht="12.75">
      <c r="A4" s="46"/>
      <c r="B4" s="46"/>
      <c r="C4" s="46"/>
      <c r="D4" s="46"/>
      <c r="E4" s="46"/>
      <c r="F4" s="46"/>
      <c r="G4" s="43"/>
      <c r="H4" s="43"/>
      <c r="I4" s="43"/>
      <c r="J4" s="43"/>
      <c r="K4" s="44"/>
      <c r="L4" s="44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</row>
    <row r="5" spans="1:256" ht="12.75">
      <c r="A5" s="43"/>
      <c r="B5" s="46"/>
      <c r="C5" s="43"/>
      <c r="D5" s="43"/>
      <c r="E5" s="43"/>
      <c r="F5" s="43"/>
      <c r="G5" s="43"/>
      <c r="H5" s="43"/>
      <c r="I5" s="43"/>
      <c r="J5" s="43"/>
      <c r="K5" s="44"/>
      <c r="L5" s="44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1:256" ht="12.75">
      <c r="A6" s="43"/>
      <c r="B6" s="43"/>
      <c r="C6" s="43"/>
      <c r="D6" s="47"/>
      <c r="E6" s="47"/>
      <c r="F6" s="134"/>
      <c r="G6" s="134"/>
      <c r="H6" s="43"/>
      <c r="I6" s="43"/>
      <c r="J6" s="43"/>
      <c r="K6" s="44"/>
      <c r="L6" s="44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256" ht="12.75">
      <c r="A7" s="43"/>
      <c r="B7" s="48" t="s">
        <v>85</v>
      </c>
      <c r="C7" s="48" t="s">
        <v>86</v>
      </c>
      <c r="D7" s="48" t="s">
        <v>87</v>
      </c>
      <c r="E7" s="49"/>
      <c r="F7" s="46"/>
      <c r="G7" s="43"/>
      <c r="H7" s="43"/>
      <c r="I7" s="43"/>
      <c r="J7" s="43"/>
      <c r="K7" s="44"/>
      <c r="L7" s="44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ht="12.75">
      <c r="A8" s="46"/>
      <c r="B8" s="48">
        <v>1432609.37</v>
      </c>
      <c r="C8" s="48">
        <v>630000</v>
      </c>
      <c r="D8" s="50">
        <f>C8/B8</f>
        <v>0.4397570008913176</v>
      </c>
      <c r="E8" s="51"/>
      <c r="F8" s="46"/>
      <c r="G8" s="43"/>
      <c r="H8" s="43"/>
      <c r="I8" s="43"/>
      <c r="J8" s="43"/>
      <c r="K8" s="44"/>
      <c r="L8" s="44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ht="12.75">
      <c r="A9" s="43" t="s">
        <v>88</v>
      </c>
      <c r="B9" s="49">
        <v>714110.32</v>
      </c>
      <c r="C9" s="49">
        <f>B9-B10</f>
        <v>423.71999999997206</v>
      </c>
      <c r="D9" s="49"/>
      <c r="E9" s="49"/>
      <c r="F9" s="52">
        <v>718499.05</v>
      </c>
      <c r="G9" s="53">
        <f>F9-F10</f>
        <v>-423.7200000000885</v>
      </c>
      <c r="H9" s="53"/>
      <c r="I9" s="53"/>
      <c r="J9" s="54">
        <f>SUM(B9,F9)</f>
        <v>1432609.37</v>
      </c>
      <c r="K9" s="55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</row>
    <row r="10" spans="1:256" ht="12.75">
      <c r="A10" s="43" t="s">
        <v>89</v>
      </c>
      <c r="B10" s="101">
        <f>B9-423.72</f>
        <v>713686.6</v>
      </c>
      <c r="C10" s="38"/>
      <c r="D10" s="38"/>
      <c r="E10" s="38"/>
      <c r="F10" s="102">
        <f>B8-B10</f>
        <v>718922.7700000001</v>
      </c>
      <c r="G10" s="103"/>
      <c r="H10" s="104"/>
      <c r="I10" s="104"/>
      <c r="J10" s="104">
        <f>SUM(B10,F10)</f>
        <v>1432609.37</v>
      </c>
      <c r="K10" s="55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ht="12.75">
      <c r="A11" s="43"/>
      <c r="B11" s="135">
        <v>2004</v>
      </c>
      <c r="C11" s="135"/>
      <c r="D11" s="135"/>
      <c r="E11" s="135"/>
      <c r="F11" s="136">
        <v>2005</v>
      </c>
      <c r="G11" s="136"/>
      <c r="H11" s="136"/>
      <c r="I11" s="136"/>
      <c r="J11" s="43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</row>
    <row r="12" spans="1:256" ht="18" customHeight="1">
      <c r="A12" s="43"/>
      <c r="B12" s="137"/>
      <c r="C12" s="137"/>
      <c r="D12" s="46"/>
      <c r="E12" s="46"/>
      <c r="F12" s="138"/>
      <c r="G12" s="138"/>
      <c r="H12" s="46"/>
      <c r="I12" s="46"/>
      <c r="J12" s="46"/>
      <c r="K12" s="46"/>
      <c r="L12" s="46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256" ht="18" customHeight="1">
      <c r="A13" s="43"/>
      <c r="B13" s="56" t="s">
        <v>90</v>
      </c>
      <c r="C13" s="57" t="s">
        <v>91</v>
      </c>
      <c r="D13" s="58" t="s">
        <v>92</v>
      </c>
      <c r="E13" s="59" t="s">
        <v>93</v>
      </c>
      <c r="F13" s="60" t="s">
        <v>94</v>
      </c>
      <c r="G13" s="57" t="s">
        <v>95</v>
      </c>
      <c r="H13" s="57" t="s">
        <v>96</v>
      </c>
      <c r="I13" s="59" t="s">
        <v>97</v>
      </c>
      <c r="J13" s="130" t="s">
        <v>98</v>
      </c>
      <c r="K13" s="130"/>
      <c r="L13" s="130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1:256" ht="12.75">
      <c r="A14" s="43"/>
      <c r="B14" s="61">
        <v>400000</v>
      </c>
      <c r="C14" s="62">
        <v>400000</v>
      </c>
      <c r="D14" s="62">
        <f>SUM(B14:C14)</f>
        <v>800000</v>
      </c>
      <c r="E14" s="63">
        <f>C14/D14</f>
        <v>0.5</v>
      </c>
      <c r="F14" s="64">
        <v>500000</v>
      </c>
      <c r="G14" s="62">
        <v>230000</v>
      </c>
      <c r="H14" s="62">
        <f>SUM(F14:G14)</f>
        <v>730000</v>
      </c>
      <c r="I14" s="63">
        <f>G14/H14</f>
        <v>0.3150684931506849</v>
      </c>
      <c r="J14" s="64" t="s">
        <v>99</v>
      </c>
      <c r="K14" s="65" t="s">
        <v>100</v>
      </c>
      <c r="L14" s="66" t="s">
        <v>101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</row>
    <row r="15" spans="1:256" ht="12.75">
      <c r="A15" s="67" t="s">
        <v>102</v>
      </c>
      <c r="B15" s="68">
        <f>B10*(1-D8)</f>
        <v>399837.9212076785</v>
      </c>
      <c r="C15" s="69">
        <f>B10*D8</f>
        <v>313848.6787923214</v>
      </c>
      <c r="D15" s="62">
        <f>SUM(B15:C15)</f>
        <v>713686.5999999999</v>
      </c>
      <c r="E15" s="63">
        <f>C15/D15</f>
        <v>0.43975700089131764</v>
      </c>
      <c r="F15" s="70">
        <f>F10*(1-D8)</f>
        <v>402771.44879232155</v>
      </c>
      <c r="G15" s="69">
        <f>F10*D8</f>
        <v>316151.3212076786</v>
      </c>
      <c r="H15" s="62">
        <f>SUM(F15:G15)</f>
        <v>718922.7700000001</v>
      </c>
      <c r="I15" s="63">
        <f>G15/H15</f>
        <v>0.4397570008913176</v>
      </c>
      <c r="J15" s="70">
        <f>SUM(B15,F15)</f>
        <v>802609.3700000001</v>
      </c>
      <c r="K15" s="71">
        <f>SUM(C15,G15)</f>
        <v>630000</v>
      </c>
      <c r="L15" s="72">
        <f>SUM(J15:K15)</f>
        <v>1432609.37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</row>
    <row r="16" spans="1:256" ht="12.75">
      <c r="A16" s="73" t="s">
        <v>103</v>
      </c>
      <c r="B16" s="74">
        <f>B14-B15</f>
        <v>162.0787923214957</v>
      </c>
      <c r="C16" s="75">
        <v>0</v>
      </c>
      <c r="D16" s="75"/>
      <c r="E16" s="76"/>
      <c r="F16" s="77">
        <f>F14-F15</f>
        <v>97228.55120767845</v>
      </c>
      <c r="G16" s="75">
        <v>0</v>
      </c>
      <c r="H16" s="75"/>
      <c r="I16" s="76"/>
      <c r="J16" s="77"/>
      <c r="K16" s="78"/>
      <c r="L16" s="79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1:256" ht="12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ht="12.75">
      <c r="A18" s="46"/>
      <c r="B18" s="46"/>
      <c r="C18" s="46"/>
      <c r="D18" s="46"/>
      <c r="E18" s="46"/>
      <c r="F18" s="46"/>
      <c r="G18" s="46"/>
      <c r="H18" s="46"/>
      <c r="I18" s="46"/>
      <c r="J18" s="43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1:256" ht="12.75">
      <c r="A19" s="43"/>
      <c r="B19" s="139" t="s">
        <v>104</v>
      </c>
      <c r="C19" s="139"/>
      <c r="D19" s="139"/>
      <c r="E19" s="139"/>
      <c r="F19" s="139"/>
      <c r="G19" s="139"/>
      <c r="H19" s="139"/>
      <c r="I19" s="80"/>
      <c r="J19" s="43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1:256" ht="12.75">
      <c r="A20" s="46"/>
      <c r="B20" s="132">
        <v>2004</v>
      </c>
      <c r="C20" s="132"/>
      <c r="D20" s="132"/>
      <c r="E20" s="81"/>
      <c r="F20" s="133">
        <v>2005</v>
      </c>
      <c r="G20" s="133"/>
      <c r="H20" s="133"/>
      <c r="I20" s="82"/>
      <c r="J20" s="43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1:256" ht="12.75">
      <c r="A21" s="83"/>
      <c r="B21" s="85" t="s">
        <v>105</v>
      </c>
      <c r="C21" s="86" t="s">
        <v>106</v>
      </c>
      <c r="D21" s="87" t="s">
        <v>107</v>
      </c>
      <c r="E21" s="88"/>
      <c r="F21" s="85" t="s">
        <v>108</v>
      </c>
      <c r="G21" s="86" t="s">
        <v>109</v>
      </c>
      <c r="H21" s="87" t="s">
        <v>110</v>
      </c>
      <c r="I21" s="38"/>
      <c r="J21" s="43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1:256" ht="12.75">
      <c r="A22" s="83" t="s">
        <v>111</v>
      </c>
      <c r="B22" s="68">
        <f>CEILING(B15,1)</f>
        <v>399838</v>
      </c>
      <c r="C22" s="105">
        <f>CEILING(C15,1)</f>
        <v>313849</v>
      </c>
      <c r="D22" s="106">
        <v>0</v>
      </c>
      <c r="E22" s="107"/>
      <c r="F22" s="68">
        <f>CEILING(F15,1)</f>
        <v>402772</v>
      </c>
      <c r="G22" s="105">
        <f>CEILING(G15,1)</f>
        <v>316152</v>
      </c>
      <c r="H22" s="106">
        <v>0</v>
      </c>
      <c r="I22" s="43"/>
      <c r="J22" s="43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</row>
    <row r="23" spans="1:256" ht="12.75">
      <c r="A23" s="73" t="s">
        <v>112</v>
      </c>
      <c r="B23" s="74">
        <f>CEILING(B16,1)</f>
        <v>163</v>
      </c>
      <c r="C23" s="75">
        <v>0</v>
      </c>
      <c r="D23" s="108">
        <f>D14-B22-B23-C22</f>
        <v>86150</v>
      </c>
      <c r="E23" s="109"/>
      <c r="F23" s="61">
        <f>CEILING(F16,1)</f>
        <v>97229</v>
      </c>
      <c r="G23" s="75">
        <f>G16</f>
        <v>0</v>
      </c>
      <c r="H23" s="108">
        <v>0</v>
      </c>
      <c r="I23" s="43"/>
      <c r="J23" s="43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</row>
  </sheetData>
  <mergeCells count="9">
    <mergeCell ref="F6:G6"/>
    <mergeCell ref="B11:E11"/>
    <mergeCell ref="F11:I11"/>
    <mergeCell ref="B12:C12"/>
    <mergeCell ref="F12:G12"/>
    <mergeCell ref="J13:L13"/>
    <mergeCell ref="B19:H19"/>
    <mergeCell ref="B20:D20"/>
    <mergeCell ref="F20:H20"/>
  </mergeCells>
  <printOptions/>
  <pageMargins left="0.7875" right="0.7875" top="0.7875" bottom="0.7875" header="0.5" footer="0.5"/>
  <pageSetup cellComments="asDisplayed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KAZIK</dc:creator>
  <cp:keywords/>
  <dc:description/>
  <cp:lastModifiedBy>RADA</cp:lastModifiedBy>
  <cp:lastPrinted>2003-12-22T15:48:35Z</cp:lastPrinted>
  <dcterms:created xsi:type="dcterms:W3CDTF">2003-10-17T13:21:53Z</dcterms:created>
  <dcterms:modified xsi:type="dcterms:W3CDTF">2004-04-05T14:00:18Z</dcterms:modified>
  <cp:category/>
  <cp:version/>
  <cp:contentType/>
  <cp:contentStatus/>
  <cp:revision>1</cp:revision>
</cp:coreProperties>
</file>